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e3993d1e060e04/"/>
    </mc:Choice>
  </mc:AlternateContent>
  <xr:revisionPtr revIDLastSave="0" documentId="8_{D88D2694-B687-48F9-A9CE-32DA85CFF2A9}" xr6:coauthVersionLast="47" xr6:coauthVersionMax="47" xr10:uidLastSave="{00000000-0000-0000-0000-000000000000}"/>
  <bookViews>
    <workbookView xWindow="-110" yWindow="-110" windowWidth="19420" windowHeight="12300" xr2:uid="{09109DA0-44DC-4635-8EA6-82C61B909AA3}"/>
  </bookViews>
  <sheets>
    <sheet name="PPSMJ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C15" i="6"/>
  <c r="D15" i="6"/>
  <c r="F18" i="6"/>
  <c r="E6" i="6"/>
  <c r="D18" i="6"/>
  <c r="C16" i="6"/>
  <c r="D16" i="6"/>
  <c r="E16" i="6"/>
  <c r="F16" i="6"/>
  <c r="G16" i="6"/>
  <c r="F15" i="6"/>
  <c r="D14" i="6"/>
  <c r="E14" i="6"/>
  <c r="G14" i="6"/>
  <c r="E8" i="6"/>
  <c r="G19" i="6" l="1"/>
  <c r="F19" i="6"/>
  <c r="E19" i="6"/>
  <c r="D19" i="6"/>
  <c r="C19" i="6"/>
  <c r="B18" i="6"/>
  <c r="B16" i="6"/>
  <c r="B15" i="6"/>
  <c r="B14" i="6"/>
  <c r="B12" i="6"/>
  <c r="B11" i="6"/>
  <c r="B9" i="6"/>
  <c r="B8" i="6"/>
  <c r="B6" i="6"/>
  <c r="B22" i="6" l="1"/>
  <c r="B24" i="6" s="1"/>
</calcChain>
</file>

<file path=xl/sharedStrings.xml><?xml version="1.0" encoding="utf-8"?>
<sst xmlns="http://schemas.openxmlformats.org/spreadsheetml/2006/main" count="36" uniqueCount="36">
  <si>
    <t>Veuillez indiquer les coûts dans les cellules en orange uniquement et en respectant strictement le format du tableau</t>
  </si>
  <si>
    <r>
      <t xml:space="preserve">Répartition des coûts </t>
    </r>
    <r>
      <rPr>
        <b/>
        <u/>
        <sz val="12"/>
        <rFont val="Calibri"/>
        <family val="2"/>
        <scheme val="minor"/>
      </rPr>
      <t>par poste de dépenses</t>
    </r>
  </si>
  <si>
    <t>Montants totaux HT pour une année</t>
  </si>
  <si>
    <t>Ingénierie de formation et qualité</t>
  </si>
  <si>
    <t xml:space="preserve">Mobilisation des publics et recrutement </t>
  </si>
  <si>
    <t xml:space="preserve">Formation </t>
  </si>
  <si>
    <t xml:space="preserve">Accompagnement </t>
  </si>
  <si>
    <t>Suivi administratif &amp; coordination</t>
  </si>
  <si>
    <t>Locaux et fonctionnement des locaux sur la durée de la formation en centre</t>
  </si>
  <si>
    <t>Formateurs</t>
  </si>
  <si>
    <t>Frais de rémunération des formateurs permanents</t>
  </si>
  <si>
    <t>Frais de rémunération des formateurs  non permanents ou externes</t>
  </si>
  <si>
    <t>Equipements et matériels pédagogiques</t>
  </si>
  <si>
    <t>Coûts d'amortissements ou de locations des équipements le cas échéant</t>
  </si>
  <si>
    <t>Petits outillages, matières d'œuvres utilisées pour la réalisation de la formation, supports de formations ou autres équipements individuels nécessaires aux stagiaires</t>
  </si>
  <si>
    <t>Frais liés au personnel administratif et aux fonctions supports managériales</t>
  </si>
  <si>
    <t>Frais de rémunération du personnel administratif</t>
  </si>
  <si>
    <t>Frais associés aux fonctions supports managériales (pilotage, coordination, marketing, supports de communication…)</t>
  </si>
  <si>
    <t>Frais de groupement le cas échéant</t>
  </si>
  <si>
    <t xml:space="preserve">Frais de déplacements (train; voiture; hébergements, repas…) </t>
  </si>
  <si>
    <t xml:space="preserve">Totaux </t>
  </si>
  <si>
    <t>Chiffres considérés pour une année :</t>
  </si>
  <si>
    <t xml:space="preserve"> </t>
  </si>
  <si>
    <r>
      <t xml:space="preserve">Répartition des montants totaux HT pour une année </t>
    </r>
    <r>
      <rPr>
        <b/>
        <u/>
        <sz val="12"/>
        <rFont val="Calibri"/>
        <family val="2"/>
        <scheme val="minor"/>
      </rPr>
      <t xml:space="preserve">par typologies de prestations attendues </t>
    </r>
    <r>
      <rPr>
        <b/>
        <sz val="12"/>
        <rFont val="Calibri"/>
        <family val="2"/>
        <scheme val="minor"/>
      </rPr>
      <t>et décrites dans le CCTAC</t>
    </r>
  </si>
  <si>
    <t>*La quantité estimée correspond à la somme des heures estimées pour réaliser l'ensemble des sessions de chaque composante sur une année. Concrètement la formule de calcul est la suivante :
Quantité estimée = parcours moyen de la composante 1 x nb stagiaires x nb de sessions" + parcours moyen de la composante 2 x nb stagiaires x nb de sessions...  (formule à adapter au nombre de composantes du lot)</t>
  </si>
  <si>
    <t>Analyse des besoins, veille,  conception ou réingénierie des dispositifs de formation en amont de l'action, amélioration continue, labellisation Qualité, suivi qualité, …</t>
  </si>
  <si>
    <t xml:space="preserve">Temps de préparation 
et d'animation de formation, appropriation et prise en main de nouveaux outils pédagogiques,  tutorat, positionnement, évaluation et certification, ...
</t>
  </si>
  <si>
    <t xml:space="preserve">Déplacements du personnel </t>
  </si>
  <si>
    <t>saisie sur EOS (sessions, heures réalisées, situation post formation, …), saisie sur l'outil de rémunération, mise en visibilité de l'offre sur IPRO 360°,
 pilotage du marché, 
coordination avec l'ensemble des partenaires (commissions insertion, articulation ULE...), coordination et animation de l'équipe pédagogique, …</t>
  </si>
  <si>
    <t>Accompagnement individuel ou collectif (référent de parcours), suivi des stages en entreprise à l'intérieur ou à l'extérieur des établissements pénitentiaires (recherche des entreprises, visite, entretien tel., debrief indiv.), 
 entretien individuel de sécurisation du parcours, …</t>
  </si>
  <si>
    <r>
      <t>Frais liés au locaux et fonctionnement des locaux le cas échéant (</t>
    </r>
    <r>
      <rPr>
        <i/>
        <sz val="10"/>
        <color theme="1"/>
        <rFont val="Calibri"/>
        <family val="2"/>
        <scheme val="minor"/>
      </rPr>
      <t>Location ou amortissement des locaux + téléphonie, internet, énergie, petites fournitures, nettoyage, petits travaux, espaces dédiés aux pauses repas pour les stagiaires/apprenants et impacts financiers en termes de sécurisation de ces espaces…)</t>
    </r>
  </si>
  <si>
    <r>
      <t xml:space="preserve">Décomposition du montant estimatif pour une année </t>
    </r>
    <r>
      <rPr>
        <b/>
        <sz val="20"/>
        <color rgb="FFFF0000"/>
        <rFont val="Calibri"/>
        <family val="2"/>
        <scheme val="minor"/>
      </rPr>
      <t>hors évaluations CléA et plateau technique mobile le cas échéant</t>
    </r>
  </si>
  <si>
    <r>
      <t xml:space="preserve">Prix unitaire </t>
    </r>
    <r>
      <rPr>
        <b/>
        <sz val="11"/>
        <color rgb="FFFF0000"/>
        <rFont val="Calibri"/>
        <family val="2"/>
        <scheme val="minor"/>
      </rPr>
      <t>(Heure groupe)</t>
    </r>
  </si>
  <si>
    <r>
      <t xml:space="preserve">Montant estimatif total HT </t>
    </r>
    <r>
      <rPr>
        <b/>
        <sz val="12"/>
        <color rgb="FFFF0000"/>
        <rFont val="Calibri"/>
        <family val="2"/>
        <scheme val="minor"/>
      </rPr>
      <t>(hors évaluations CléA et plateau technique mobile le cas échéant)</t>
    </r>
    <r>
      <rPr>
        <b/>
        <sz val="12"/>
        <color theme="1"/>
        <rFont val="Calibri"/>
        <family val="2"/>
        <scheme val="minor"/>
      </rPr>
      <t xml:space="preserve"> : </t>
    </r>
  </si>
  <si>
    <r>
      <t xml:space="preserve">Quantité estimée* :
</t>
    </r>
    <r>
      <rPr>
        <i/>
        <sz val="12"/>
        <color rgb="FF000000"/>
        <rFont val="Calibri"/>
      </rPr>
      <t>(nb annuel d'heures totales estimé pour l'ensemble des sessions du marché)</t>
    </r>
  </si>
  <si>
    <t>Actions de promotion des dispositifs, travail partenarial avec l'administration pénitentiaire, les entreprises, les acteurs sociaux-économiques, avec  le tissu associatif local, informations collectives, processus de recrutement,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</si>
</sst>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5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rgb="FF000000"/>
      <name val="Calibri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164" fontId="0" fillId="5" borderId="5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0" fontId="0" fillId="2" borderId="10" xfId="0" applyFill="1" applyBorder="1" applyAlignment="1">
      <alignment vertical="center" wrapText="1"/>
    </xf>
    <xf numFmtId="164" fontId="2" fillId="6" borderId="11" xfId="0" applyNumberFormat="1" applyFont="1" applyFill="1" applyBorder="1" applyAlignment="1">
      <alignment horizontal="center" vertical="center"/>
    </xf>
    <xf numFmtId="164" fontId="0" fillId="7" borderId="11" xfId="1" applyNumberFormat="1" applyFont="1" applyFill="1" applyBorder="1" applyAlignment="1" applyProtection="1">
      <alignment horizontal="center" vertical="center"/>
      <protection locked="0"/>
    </xf>
    <xf numFmtId="164" fontId="0" fillId="7" borderId="12" xfId="1" applyNumberFormat="1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164" fontId="2" fillId="5" borderId="1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9" fontId="0" fillId="2" borderId="0" xfId="1" applyFont="1" applyFill="1" applyBorder="1" applyAlignment="1">
      <alignment horizontal="center" vertical="center"/>
    </xf>
    <xf numFmtId="164" fontId="10" fillId="2" borderId="15" xfId="0" applyNumberFormat="1" applyFont="1" applyFill="1" applyBorder="1" applyAlignment="1">
      <alignment horizontal="center"/>
    </xf>
    <xf numFmtId="0" fontId="10" fillId="7" borderId="15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4" fillId="2" borderId="0" xfId="0" applyFont="1" applyFill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wrapText="1"/>
    </xf>
    <xf numFmtId="0" fontId="10" fillId="2" borderId="15" xfId="0" applyFont="1" applyFill="1" applyBorder="1" applyAlignment="1">
      <alignment horizontal="center"/>
    </xf>
    <xf numFmtId="164" fontId="0" fillId="5" borderId="11" xfId="1" applyNumberFormat="1" applyFont="1" applyFill="1" applyBorder="1" applyAlignment="1" applyProtection="1">
      <alignment horizontal="center" vertical="center"/>
      <protection locked="0"/>
    </xf>
    <xf numFmtId="164" fontId="0" fillId="5" borderId="12" xfId="1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14" fillId="0" borderId="0" xfId="0" applyFont="1" applyAlignment="1">
      <alignment horizontal="lef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7BEF-7ABB-49D4-B250-3AE3D4F07A62}">
  <dimension ref="A1:G27"/>
  <sheetViews>
    <sheetView tabSelected="1" topLeftCell="A6" zoomScale="75" zoomScaleNormal="75" workbookViewId="0">
      <selection activeCell="F9" sqref="F9"/>
    </sheetView>
  </sheetViews>
  <sheetFormatPr baseColWidth="10" defaultColWidth="11.42578125" defaultRowHeight="15" x14ac:dyDescent="0.25"/>
  <cols>
    <col min="1" max="1" width="66.42578125" customWidth="1"/>
    <col min="2" max="7" width="27.42578125" customWidth="1"/>
  </cols>
  <sheetData>
    <row r="1" spans="1:7" ht="27" thickBot="1" x14ac:dyDescent="0.45">
      <c r="A1" s="1" t="s">
        <v>31</v>
      </c>
      <c r="B1" s="2"/>
      <c r="C1" s="2"/>
      <c r="D1" s="2"/>
      <c r="E1" s="2"/>
      <c r="F1" s="2"/>
      <c r="G1" s="3"/>
    </row>
    <row r="2" spans="1:7" ht="16.5" thickBot="1" x14ac:dyDescent="0.3">
      <c r="A2" s="25" t="s">
        <v>0</v>
      </c>
      <c r="B2" s="26"/>
      <c r="C2" s="35" t="s">
        <v>23</v>
      </c>
      <c r="D2" s="36"/>
      <c r="E2" s="36"/>
      <c r="F2" s="36"/>
      <c r="G2" s="37"/>
    </row>
    <row r="3" spans="1:7" ht="30" x14ac:dyDescent="0.25">
      <c r="A3" s="38" t="s">
        <v>1</v>
      </c>
      <c r="B3" s="40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28" t="s">
        <v>7</v>
      </c>
    </row>
    <row r="4" spans="1:7" ht="180.75" thickBot="1" x14ac:dyDescent="0.3">
      <c r="A4" s="39"/>
      <c r="B4" s="41"/>
      <c r="C4" s="5" t="s">
        <v>25</v>
      </c>
      <c r="D4" s="5" t="s">
        <v>35</v>
      </c>
      <c r="E4" s="5" t="s">
        <v>26</v>
      </c>
      <c r="F4" s="5" t="s">
        <v>29</v>
      </c>
      <c r="G4" s="29" t="s">
        <v>28</v>
      </c>
    </row>
    <row r="5" spans="1:7" ht="30" x14ac:dyDescent="0.25">
      <c r="A5" s="6" t="s">
        <v>8</v>
      </c>
      <c r="B5" s="7"/>
      <c r="C5" s="7"/>
      <c r="D5" s="7"/>
      <c r="E5" s="7"/>
      <c r="F5" s="7"/>
      <c r="G5" s="8"/>
    </row>
    <row r="6" spans="1:7" ht="60.4" customHeight="1" x14ac:dyDescent="0.25">
      <c r="A6" s="9" t="s">
        <v>30</v>
      </c>
      <c r="B6" s="10">
        <f>SUM(C6:G6)</f>
        <v>1666</v>
      </c>
      <c r="C6" s="11"/>
      <c r="D6" s="11"/>
      <c r="E6" s="11">
        <f>ROUNDUP(5000/3,0)-1</f>
        <v>1666</v>
      </c>
      <c r="F6" s="11"/>
      <c r="G6" s="12"/>
    </row>
    <row r="7" spans="1:7" x14ac:dyDescent="0.25">
      <c r="A7" s="13" t="s">
        <v>9</v>
      </c>
      <c r="B7" s="14"/>
      <c r="C7" s="33"/>
      <c r="D7" s="33"/>
      <c r="E7" s="33"/>
      <c r="F7" s="33"/>
      <c r="G7" s="34"/>
    </row>
    <row r="8" spans="1:7" x14ac:dyDescent="0.25">
      <c r="A8" s="15" t="s">
        <v>10</v>
      </c>
      <c r="B8" s="10">
        <f t="shared" ref="B8:B9" si="0">SUM(C8:G8)</f>
        <v>13326</v>
      </c>
      <c r="C8" s="11"/>
      <c r="D8" s="11"/>
      <c r="E8" s="11">
        <f>ROUNDUP(1500*23.38/3,0)</f>
        <v>11690</v>
      </c>
      <c r="F8" s="11">
        <f>ROUNDUP(23.38*210/3,0)-1</f>
        <v>1636</v>
      </c>
      <c r="G8" s="12"/>
    </row>
    <row r="9" spans="1:7" x14ac:dyDescent="0.25">
      <c r="A9" s="15" t="s">
        <v>11</v>
      </c>
      <c r="B9" s="10">
        <f t="shared" si="0"/>
        <v>0</v>
      </c>
      <c r="C9" s="11"/>
      <c r="D9" s="11"/>
      <c r="E9" s="11"/>
      <c r="F9" s="11"/>
      <c r="G9" s="12"/>
    </row>
    <row r="10" spans="1:7" x14ac:dyDescent="0.25">
      <c r="A10" s="13" t="s">
        <v>12</v>
      </c>
      <c r="B10" s="14"/>
      <c r="C10" s="33"/>
      <c r="D10" s="33"/>
      <c r="E10" s="33"/>
      <c r="F10" s="33"/>
      <c r="G10" s="34"/>
    </row>
    <row r="11" spans="1:7" x14ac:dyDescent="0.25">
      <c r="A11" s="16" t="s">
        <v>13</v>
      </c>
      <c r="B11" s="10">
        <f t="shared" ref="B11:B12" si="1">SUM(C11:G11)</f>
        <v>0</v>
      </c>
      <c r="C11" s="11"/>
      <c r="D11" s="11"/>
      <c r="E11" s="11"/>
      <c r="F11" s="11"/>
      <c r="G11" s="12"/>
    </row>
    <row r="12" spans="1:7" ht="45" x14ac:dyDescent="0.25">
      <c r="A12" s="9" t="s">
        <v>14</v>
      </c>
      <c r="B12" s="10">
        <f t="shared" si="1"/>
        <v>0</v>
      </c>
      <c r="C12" s="11"/>
      <c r="D12" s="11"/>
      <c r="E12" s="11"/>
      <c r="F12" s="11"/>
      <c r="G12" s="12"/>
    </row>
    <row r="13" spans="1:7" x14ac:dyDescent="0.25">
      <c r="A13" s="17" t="s">
        <v>15</v>
      </c>
      <c r="B13" s="14"/>
      <c r="C13" s="33"/>
      <c r="D13" s="33"/>
      <c r="E13" s="33"/>
      <c r="F13" s="33"/>
      <c r="G13" s="34"/>
    </row>
    <row r="14" spans="1:7" x14ac:dyDescent="0.25">
      <c r="A14" s="18" t="s">
        <v>16</v>
      </c>
      <c r="B14" s="10">
        <f t="shared" ref="B14:B16" si="2">SUM(C14:G14)</f>
        <v>4084</v>
      </c>
      <c r="C14" s="11"/>
      <c r="D14" s="11">
        <f>ROUNDUP(38.88*140/3,0)</f>
        <v>1815</v>
      </c>
      <c r="E14" s="11">
        <f>ROUNDUP(38.88*105/3,0)</f>
        <v>1361</v>
      </c>
      <c r="F14" s="11"/>
      <c r="G14" s="12">
        <f>ROUNDUP((38.88*70)/3,0)</f>
        <v>908</v>
      </c>
    </row>
    <row r="15" spans="1:7" ht="30" x14ac:dyDescent="0.25">
      <c r="A15" s="9" t="s">
        <v>17</v>
      </c>
      <c r="B15" s="10">
        <f t="shared" si="2"/>
        <v>7590</v>
      </c>
      <c r="C15" s="11">
        <f>ROUNDUP((70.75*105)/3,0)-2</f>
        <v>2475</v>
      </c>
      <c r="D15" s="11">
        <f>ROUNDUP((70.75*140)/3,0)-2</f>
        <v>3300</v>
      </c>
      <c r="E15" s="11"/>
      <c r="F15" s="11">
        <f>ROUNDUP((38.88*140)/3,0)</f>
        <v>1815</v>
      </c>
      <c r="G15" s="12"/>
    </row>
    <row r="16" spans="1:7" x14ac:dyDescent="0.25">
      <c r="A16" s="18" t="s">
        <v>18</v>
      </c>
      <c r="B16" s="10">
        <f t="shared" si="2"/>
        <v>1868</v>
      </c>
      <c r="C16" s="11">
        <f>ROUNDUP((5596.05*105)/2410/3,0)</f>
        <v>82</v>
      </c>
      <c r="D16" s="11">
        <f>ROUNDUP((5596.05*280)/2410/3,0)</f>
        <v>217</v>
      </c>
      <c r="E16" s="11">
        <f>ROUNDUP((5596.05*1605)/2410/3,0)</f>
        <v>1243</v>
      </c>
      <c r="F16" s="11">
        <f>ROUNDUP((5596.05*350)/2410/3,0)</f>
        <v>271</v>
      </c>
      <c r="G16" s="12">
        <f>ROUNDUP((5596.05*70)/2410/3,0)</f>
        <v>55</v>
      </c>
    </row>
    <row r="17" spans="1:7" x14ac:dyDescent="0.25">
      <c r="A17" s="17" t="s">
        <v>27</v>
      </c>
      <c r="B17" s="14"/>
      <c r="C17" s="33"/>
      <c r="D17" s="33"/>
      <c r="E17" s="33"/>
      <c r="F17" s="33"/>
      <c r="G17" s="34"/>
    </row>
    <row r="18" spans="1:7" ht="15.75" thickBot="1" x14ac:dyDescent="0.3">
      <c r="A18" s="19" t="s">
        <v>19</v>
      </c>
      <c r="B18" s="10">
        <f>SUM(C18:G18)</f>
        <v>2666</v>
      </c>
      <c r="C18" s="11"/>
      <c r="D18" s="11">
        <f>ROUNDUP(1000,0)</f>
        <v>1000</v>
      </c>
      <c r="E18" s="11"/>
      <c r="F18" s="11">
        <f>ROUNDUP(5000/3,0)-1</f>
        <v>1666</v>
      </c>
      <c r="G18" s="12"/>
    </row>
    <row r="19" spans="1:7" ht="15.75" thickBot="1" x14ac:dyDescent="0.3">
      <c r="A19" s="42" t="s">
        <v>20</v>
      </c>
      <c r="B19" s="43"/>
      <c r="C19" s="20">
        <f>SUM(C6:C18)</f>
        <v>2557</v>
      </c>
      <c r="D19" s="20">
        <f t="shared" ref="D19:G19" si="3">SUM(D6:D18)</f>
        <v>6332</v>
      </c>
      <c r="E19" s="20">
        <f t="shared" si="3"/>
        <v>15960</v>
      </c>
      <c r="F19" s="20">
        <f t="shared" si="3"/>
        <v>5388</v>
      </c>
      <c r="G19" s="20">
        <f t="shared" si="3"/>
        <v>963</v>
      </c>
    </row>
    <row r="20" spans="1:7" x14ac:dyDescent="0.25">
      <c r="A20" s="21"/>
      <c r="B20" s="21"/>
      <c r="C20" s="22"/>
      <c r="D20" s="22"/>
      <c r="E20" s="22"/>
      <c r="F20" s="22"/>
      <c r="G20" s="22"/>
    </row>
    <row r="21" spans="1:7" ht="16.5" thickBot="1" x14ac:dyDescent="0.3">
      <c r="A21" s="27" t="s">
        <v>21</v>
      </c>
      <c r="B21" s="21"/>
      <c r="C21" s="22"/>
      <c r="D21" s="22"/>
      <c r="E21" s="22"/>
      <c r="F21" s="22"/>
      <c r="G21" s="22"/>
    </row>
    <row r="22" spans="1:7" ht="36.4" customHeight="1" thickBot="1" x14ac:dyDescent="0.3">
      <c r="A22" s="31" t="s">
        <v>33</v>
      </c>
      <c r="B22" s="23">
        <f>SUM(B5:B18)</f>
        <v>31200</v>
      </c>
      <c r="C22" s="2"/>
      <c r="D22" s="2" t="s">
        <v>22</v>
      </c>
      <c r="E22" s="2"/>
      <c r="F22" s="3"/>
      <c r="G22" s="2"/>
    </row>
    <row r="23" spans="1:7" ht="48" thickBot="1" x14ac:dyDescent="0.3">
      <c r="A23" s="30" t="s">
        <v>34</v>
      </c>
      <c r="B23" s="24">
        <v>400</v>
      </c>
      <c r="C23" s="2"/>
      <c r="D23" s="2"/>
      <c r="E23" s="2"/>
      <c r="F23" s="3"/>
      <c r="G23" s="2"/>
    </row>
    <row r="24" spans="1:7" ht="16.5" thickBot="1" x14ac:dyDescent="0.3">
      <c r="A24" s="21" t="s">
        <v>32</v>
      </c>
      <c r="B24" s="32">
        <f>B22/B23</f>
        <v>78</v>
      </c>
      <c r="C24" s="2"/>
      <c r="D24" s="2"/>
      <c r="E24" s="2"/>
      <c r="F24" s="3"/>
      <c r="G24" s="2"/>
    </row>
    <row r="27" spans="1:7" ht="30.75" customHeight="1" x14ac:dyDescent="0.25">
      <c r="A27" s="44" t="s">
        <v>24</v>
      </c>
      <c r="B27" s="44"/>
      <c r="C27" s="44"/>
      <c r="D27" s="44"/>
      <c r="E27" s="44"/>
      <c r="F27" s="44"/>
      <c r="G27" s="44"/>
    </row>
  </sheetData>
  <sheetProtection sheet="1" selectLockedCells="1"/>
  <mergeCells count="5">
    <mergeCell ref="C2:G2"/>
    <mergeCell ref="A3:A4"/>
    <mergeCell ref="B3:B4"/>
    <mergeCell ref="A19:B19"/>
    <mergeCell ref="A27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8601B1E50224492E14C372F49547B" ma:contentTypeVersion="19" ma:contentTypeDescription="Crée un document." ma:contentTypeScope="" ma:versionID="55ed44de50de56ab659d343aad081e03">
  <xsd:schema xmlns:xsd="http://www.w3.org/2001/XMLSchema" xmlns:xs="http://www.w3.org/2001/XMLSchema" xmlns:p="http://schemas.microsoft.com/office/2006/metadata/properties" xmlns:ns2="fc1bcaa3-3646-43c0-bbd0-ac8e85dec4f2" xmlns:ns3="dc6cdcd7-c9f0-4dcc-bc22-59af596aaff9" targetNamespace="http://schemas.microsoft.com/office/2006/metadata/properties" ma:root="true" ma:fieldsID="ca0d56125baa77e8aca6b9631c251484" ns2:_="" ns3:_="">
    <xsd:import namespace="fc1bcaa3-3646-43c0-bbd0-ac8e85dec4f2"/>
    <xsd:import namespace="dc6cdcd7-c9f0-4dcc-bc22-59af596aa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Heur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caa3-3646-43c0-bbd0-ac8e85dec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8b35cd-c21e-45d7-b2a2-8049bcbfbb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Heure" ma:index="24" nillable="true" ma:displayName="Date&amp;Heure" ma:format="DateTime" ma:internalName="DateHeur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cdcd7-c9f0-4dcc-bc22-59af596aa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432cc7-ae31-46f8-ab09-99270841e6ce}" ma:internalName="TaxCatchAll" ma:showField="CatchAllData" ma:web="dc6cdcd7-c9f0-4dcc-bc22-59af596aa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6E233-FED8-4421-8A52-7A5DA9785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bcaa3-3646-43c0-bbd0-ac8e85dec4f2"/>
    <ds:schemaRef ds:uri="dc6cdcd7-c9f0-4dcc-bc22-59af596aa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EF9FA-E56F-4ECB-9FD7-2A9060F213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PPSMJ</vt:lpstr>
    </vt:vector>
  </TitlesOfParts>
  <Manager/>
  <Company>CRCVDL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CHUPIN Geraldine</dc:creator>
  <cp:keywords/>
  <dc:description/>
  <cp:lastModifiedBy>regis teilloux</cp:lastModifiedBy>
  <cp:revision/>
  <dcterms:created xsi:type="dcterms:W3CDTF">2024-01-23T09:37:56Z</dcterms:created>
  <dcterms:modified xsi:type="dcterms:W3CDTF">2024-05-20T20:28:51Z</dcterms:modified>
  <cp:category/>
  <cp:contentStatus/>
</cp:coreProperties>
</file>